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 Hlinka\Desktop\Zákonný poplatok\2022\Obce\"/>
    </mc:Choice>
  </mc:AlternateContent>
  <xr:revisionPtr revIDLastSave="0" documentId="8_{ED61F4BE-6F16-4322-80D8-D71767603CDD}" xr6:coauthVersionLast="47" xr6:coauthVersionMax="47" xr10:uidLastSave="{00000000-0000-0000-0000-000000000000}"/>
  <bookViews>
    <workbookView xWindow="-120" yWindow="-120" windowWidth="29040" windowHeight="15720" xr2:uid="{3203318E-F0EB-4B6C-B72B-8D405274D768}"/>
  </bookViews>
  <sheets>
    <sheet name="Hárok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C3" i="1" l="1"/>
  <c r="E3" i="1" s="1"/>
  <c r="D3" i="1"/>
  <c r="AS3" i="1" s="1"/>
  <c r="F3" i="1" s="1"/>
  <c r="H13" i="1"/>
  <c r="H14" i="1"/>
  <c r="H15" i="1" l="1"/>
</calcChain>
</file>

<file path=xl/sharedStrings.xml><?xml version="1.0" encoding="utf-8"?>
<sst xmlns="http://schemas.openxmlformats.org/spreadsheetml/2006/main" count="89" uniqueCount="88">
  <si>
    <t>Hodnoty vyjadrené v kg</t>
  </si>
  <si>
    <t>papier a 
lepenka</t>
  </si>
  <si>
    <t>sklo</t>
  </si>
  <si>
    <t>viacvrstvové
kombinované materiály na báze lepenky  (kompozity na báze lepenky)</t>
  </si>
  <si>
    <t>obaly
obsahujúce zvyšky nebezpečných látok alebo kontaminované nebezpečnými látkami vrátane prázdnych tlakových nádob</t>
  </si>
  <si>
    <t>biologicky
rozložiteľný kuchynský a reštauračný odpad</t>
  </si>
  <si>
    <t>šatstvo</t>
  </si>
  <si>
    <t>textílie</t>
  </si>
  <si>
    <t>rozpúšťadlo</t>
  </si>
  <si>
    <t>kyseliny</t>
  </si>
  <si>
    <t>zásady</t>
  </si>
  <si>
    <t>pesticídy</t>
  </si>
  <si>
    <t>žiarivky 
a iný odpad obsahujúci ortuť</t>
  </si>
  <si>
    <t>vyradené 
zariadenia obsahujúce chlórfluórované uhľovodíky</t>
  </si>
  <si>
    <t>jedlé
 oleje a tuky</t>
  </si>
  <si>
    <t>oleje 
a tuky iné ako uvedené v 20 01 25</t>
  </si>
  <si>
    <t>farby, 
tlačiarenské farby,lepidlá a živice obsahujúce nebezpečné látky</t>
  </si>
  <si>
    <t>farby, 
tlačiarenské farby,lepidlá a živice iné ako uvedené v 20 01 27</t>
  </si>
  <si>
    <t>detergenty 
obsahujúce nebezpečné látky</t>
  </si>
  <si>
    <t>batérie 
a akumulátory uvedené v 16 06 01,16 06 02 alebo 16 06 03 a netriedené batérie a akumulátory obsahujúce tieto batérie</t>
  </si>
  <si>
    <t>batérie 
a akumulátory iné ako uvedené v 20 01 33</t>
  </si>
  <si>
    <t>vyradené
elektrické a elektronické zariadenia iné ako uvedené v 20 01 21 a 20 01 23,obsahujúce nebezpečné časti</t>
  </si>
  <si>
    <t>vyradené
elektrické a elektronické zariadenia iné ako uvedené v 20 01 21,20 01 23 a 20 01 35</t>
  </si>
  <si>
    <t>drevo
iné ako uvedené v 20 01 37</t>
  </si>
  <si>
    <t>plasty</t>
  </si>
  <si>
    <t>kovy</t>
  </si>
  <si>
    <t>biologicky
rozložiteľný odpad</t>
  </si>
  <si>
    <t>zemina
a kamenivo</t>
  </si>
  <si>
    <t>zmesový
komunálny odpad</t>
  </si>
  <si>
    <t>objemný
odpad</t>
  </si>
  <si>
    <t>drobný
stavebný odpad</t>
  </si>
  <si>
    <t>meď,
bronz, mosadz</t>
  </si>
  <si>
    <t>hliník</t>
  </si>
  <si>
    <t>olovo</t>
  </si>
  <si>
    <t>zinok</t>
  </si>
  <si>
    <t>železo,
oceľ</t>
  </si>
  <si>
    <t>cín</t>
  </si>
  <si>
    <t>zmiešané
kovy</t>
  </si>
  <si>
    <t>P.č.</t>
  </si>
  <si>
    <t>Názov obce</t>
  </si>
  <si>
    <r>
      <rPr>
        <b/>
        <u/>
        <sz val="12"/>
        <color theme="1"/>
        <rFont val="Calibri"/>
        <family val="2"/>
        <scheme val="minor"/>
      </rPr>
      <t>Čitateľ</t>
    </r>
    <r>
      <rPr>
        <b/>
        <sz val="12"/>
        <color theme="1"/>
        <rFont val="Calibri"/>
        <family val="2"/>
        <scheme val="minor"/>
      </rPr>
      <t xml:space="preserve">
len modro
vyznačené</t>
    </r>
  </si>
  <si>
    <r>
      <rPr>
        <b/>
        <u/>
        <sz val="12"/>
        <color theme="1"/>
        <rFont val="Calibri"/>
        <family val="2"/>
        <scheme val="minor"/>
      </rPr>
      <t>Menovateľ</t>
    </r>
    <r>
      <rPr>
        <b/>
        <sz val="12"/>
        <color theme="1"/>
        <rFont val="Calibri"/>
        <family val="2"/>
        <scheme val="minor"/>
      </rPr>
      <t xml:space="preserve">
všetko spolu pod kat. číslom 20 </t>
    </r>
  </si>
  <si>
    <t>Úroveň
vytrieď.</t>
  </si>
  <si>
    <t>Zákonný
poplatok</t>
  </si>
  <si>
    <t>200101</t>
  </si>
  <si>
    <t>200102</t>
  </si>
  <si>
    <t>200113</t>
  </si>
  <si>
    <t>200114</t>
  </si>
  <si>
    <t>200119</t>
  </si>
  <si>
    <t>200121</t>
  </si>
  <si>
    <t>200123</t>
  </si>
  <si>
    <t>200125</t>
  </si>
  <si>
    <t>200126</t>
  </si>
  <si>
    <t>200127</t>
  </si>
  <si>
    <t>200128</t>
  </si>
  <si>
    <t>200129</t>
  </si>
  <si>
    <t>200133</t>
  </si>
  <si>
    <t>200135</t>
  </si>
  <si>
    <t>200136</t>
  </si>
  <si>
    <t>200139</t>
  </si>
  <si>
    <t>200140</t>
  </si>
  <si>
    <t>200201</t>
  </si>
  <si>
    <t>200202</t>
  </si>
  <si>
    <t>200301</t>
  </si>
  <si>
    <t>200307</t>
  </si>
  <si>
    <t>200308</t>
  </si>
  <si>
    <t>Úroveň
vytr.</t>
  </si>
  <si>
    <t>Báb</t>
  </si>
  <si>
    <t>Výpočet úrovne vytriedenia komunálnych odpadov podľa vzorca:</t>
  </si>
  <si>
    <t>Obec:</t>
  </si>
  <si>
    <t>čitateľ spolu</t>
  </si>
  <si>
    <t>hmotnosť vytriedenej zložky komunálnych odpadov</t>
  </si>
  <si>
    <t>menovateľ spolu</t>
  </si>
  <si>
    <t>hmotnosť komunálnych odpadov vzniknutých v obci</t>
  </si>
  <si>
    <t>Výsledok</t>
  </si>
  <si>
    <t>hodnota vytriedenia komunálnych odpadov</t>
  </si>
  <si>
    <t>Položka</t>
  </si>
  <si>
    <t>Určenie zákonného poplatku na základe úrovne vytriedenia komunálnych odpadov</t>
  </si>
  <si>
    <t>%</t>
  </si>
  <si>
    <t>2021 a
nasledujúce roky</t>
  </si>
  <si>
    <t xml:space="preserve"> x ≤ 10</t>
  </si>
  <si>
    <t>10 &lt; x ≤ 20</t>
  </si>
  <si>
    <t>20 &lt; x ≤ 30</t>
  </si>
  <si>
    <t>30 &lt; x ≤ 40</t>
  </si>
  <si>
    <t>40 &lt; x ≤ 50</t>
  </si>
  <si>
    <t>50 &lt; x ≤ 60</t>
  </si>
  <si>
    <r>
      <t xml:space="preserve">x </t>
    </r>
    <r>
      <rPr>
        <sz val="11"/>
        <color theme="1"/>
        <rFont val="Calibri"/>
        <family val="2"/>
        <charset val="238"/>
      </rPr>
      <t xml:space="preserve">&gt; </t>
    </r>
    <r>
      <rPr>
        <sz val="11"/>
        <color theme="1"/>
        <rFont val="Calibri"/>
        <family val="2"/>
        <charset val="238"/>
        <scheme val="minor"/>
      </rPr>
      <t>60</t>
    </r>
  </si>
  <si>
    <t>v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</si>
</sst>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name val="Arial"/>
      <family val="2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8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3" xfId="0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7" xfId="0" applyBorder="1"/>
    <xf numFmtId="2" fontId="0" fillId="0" borderId="0" xfId="0" applyNumberFormat="1"/>
    <xf numFmtId="2" fontId="11" fillId="0" borderId="0" xfId="1" applyNumberFormat="1" applyFont="1" applyAlignment="1">
      <alignment horizontal="left"/>
    </xf>
    <xf numFmtId="0" fontId="0" fillId="0" borderId="8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/>
    <xf numFmtId="49" fontId="9" fillId="0" borderId="10" xfId="2" applyNumberFormat="1" applyFont="1" applyBorder="1"/>
    <xf numFmtId="2" fontId="0" fillId="0" borderId="10" xfId="0" applyNumberFormat="1" applyBorder="1"/>
    <xf numFmtId="10" fontId="10" fillId="3" borderId="10" xfId="1" applyNumberFormat="1" applyFont="1" applyFill="1" applyBorder="1" applyAlignment="1">
      <alignment horizontal="center" vertical="center"/>
    </xf>
    <xf numFmtId="0" fontId="6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left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7" xfId="0" applyBorder="1" applyAlignment="1">
      <alignment horizontal="left"/>
    </xf>
    <xf numFmtId="0" fontId="0" fillId="0" borderId="0" xfId="0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6" fillId="0" borderId="4" xfId="0" applyFont="1" applyBorder="1" applyAlignment="1">
      <alignment horizontal="left" vertical="center"/>
    </xf>
    <xf numFmtId="10" fontId="12" fillId="4" borderId="9" xfId="0" applyNumberFormat="1" applyFont="1" applyFill="1" applyBorder="1" applyAlignment="1">
      <alignment horizontal="center" vertical="center"/>
    </xf>
    <xf numFmtId="10" fontId="12" fillId="4" borderId="10" xfId="0" applyNumberFormat="1" applyFont="1" applyFill="1" applyBorder="1" applyAlignment="1">
      <alignment horizontal="center" vertical="center"/>
    </xf>
    <xf numFmtId="10" fontId="12" fillId="4" borderId="11" xfId="0" applyNumberFormat="1" applyFont="1" applyFill="1" applyBorder="1" applyAlignment="1">
      <alignment horizontal="center" vertical="center"/>
    </xf>
    <xf numFmtId="10" fontId="12" fillId="0" borderId="5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/>
    <xf numFmtId="164" fontId="0" fillId="0" borderId="10" xfId="0" applyNumberFormat="1" applyBorder="1"/>
    <xf numFmtId="0" fontId="0" fillId="0" borderId="11" xfId="0" applyBorder="1"/>
    <xf numFmtId="0" fontId="10" fillId="3" borderId="11" xfId="1" applyNumberFormat="1" applyFont="1" applyFill="1" applyBorder="1" applyAlignment="1">
      <alignment horizontal="center" vertical="center"/>
    </xf>
  </cellXfs>
  <cellStyles count="3">
    <cellStyle name="Normálna" xfId="0" builtinId="0"/>
    <cellStyle name="Normálna 4" xfId="2" xr:uid="{A35D105E-6680-4AFE-A7DB-E5F740994E3C}"/>
    <cellStyle name="Percentá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7</xdr:row>
      <xdr:rowOff>152401</xdr:rowOff>
    </xdr:from>
    <xdr:to>
      <xdr:col>10</xdr:col>
      <xdr:colOff>809625</xdr:colOff>
      <xdr:row>10</xdr:row>
      <xdr:rowOff>111013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E987849D-BF51-477C-AB0F-0520F079F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14020801"/>
          <a:ext cx="6324600" cy="5301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eter%20Hlinka\Desktop\Z&#225;konn&#253;%20poplatok\2022\Z&#225;konn&#253;%20pre%20PZO%202022.xlsx" TargetMode="External"/><Relationship Id="rId1" Type="http://schemas.openxmlformats.org/officeDocument/2006/relationships/externalLinkPath" Target="/Users/Peter%20Hlinka/Desktop/Z&#225;konn&#253;%20poplatok/2022/Z&#225;konn&#253;%20pre%20PZ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Úr. vytr."/>
      <sheetName val="Poklady"/>
      <sheetName val="Podklady"/>
    </sheetNames>
    <sheetDataSet>
      <sheetData sheetId="0"/>
      <sheetData sheetId="1">
        <row r="5">
          <cell r="AR5">
            <v>20.49</v>
          </cell>
          <cell r="BF5">
            <v>21.62</v>
          </cell>
          <cell r="BH5">
            <v>1.1240000000000001</v>
          </cell>
          <cell r="BI5">
            <v>0.04</v>
          </cell>
          <cell r="BX5">
            <v>3.94</v>
          </cell>
          <cell r="CA5">
            <v>0.12000000000000001</v>
          </cell>
          <cell r="CD5">
            <v>0.09</v>
          </cell>
          <cell r="CI5">
            <v>0.7</v>
          </cell>
          <cell r="CN5">
            <v>0.02</v>
          </cell>
          <cell r="CV5">
            <v>0.03</v>
          </cell>
          <cell r="CX5">
            <v>0.02</v>
          </cell>
          <cell r="CZ5">
            <v>0.4</v>
          </cell>
          <cell r="DA5">
            <v>0.73</v>
          </cell>
          <cell r="DU5">
            <v>0.56499999999999995</v>
          </cell>
          <cell r="EB5">
            <v>1.125</v>
          </cell>
          <cell r="EK5">
            <v>4.5200000000000005</v>
          </cell>
          <cell r="EN5">
            <v>28.349</v>
          </cell>
          <cell r="EQ5">
            <v>0.73699999999999999</v>
          </cell>
          <cell r="ER5">
            <v>11.09</v>
          </cell>
          <cell r="FI5">
            <v>96.029999999999987</v>
          </cell>
          <cell r="FJ5">
            <v>105</v>
          </cell>
          <cell r="FQ5">
            <v>156.81000000000003</v>
          </cell>
          <cell r="FT5">
            <v>35.47</v>
          </cell>
          <cell r="FY5">
            <v>14.91</v>
          </cell>
          <cell r="GG5">
            <v>1.2999999999999999E-2</v>
          </cell>
          <cell r="GM5">
            <v>0.31606000000000001</v>
          </cell>
          <cell r="GZ5">
            <v>2E-3</v>
          </cell>
          <cell r="HW5">
            <v>8.5000000000000006E-2</v>
          </cell>
          <cell r="HY5">
            <v>0.36631999999999998</v>
          </cell>
          <cell r="IG5">
            <v>0.24</v>
          </cell>
          <cell r="JH5">
            <v>0.01</v>
          </cell>
          <cell r="JK5">
            <v>1.81</v>
          </cell>
          <cell r="JL5">
            <v>1.2</v>
          </cell>
          <cell r="JR5">
            <v>14.111739999999999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FF1BF-6335-4318-BA28-1BAF17CF09C7}">
  <dimension ref="A1:AU28"/>
  <sheetViews>
    <sheetView tabSelected="1" workbookViewId="0">
      <selection activeCell="C13" sqref="C13:F13"/>
    </sheetView>
  </sheetViews>
  <sheetFormatPr defaultRowHeight="15" x14ac:dyDescent="0.25"/>
  <cols>
    <col min="1" max="1" width="4.28515625" customWidth="1"/>
    <col min="2" max="2" width="21.42578125" customWidth="1"/>
    <col min="3" max="3" width="14.28515625" customWidth="1"/>
    <col min="4" max="4" width="15" customWidth="1"/>
    <col min="5" max="6" width="10" customWidth="1"/>
    <col min="7" max="43" width="12.7109375" customWidth="1"/>
    <col min="44" max="44" width="10.140625" bestFit="1" customWidth="1"/>
    <col min="45" max="45" width="13.5703125" style="10" customWidth="1"/>
    <col min="46" max="46" width="15.28515625" customWidth="1"/>
    <col min="48" max="48" width="16.5703125" customWidth="1"/>
    <col min="229" max="229" width="22.28515625" customWidth="1"/>
    <col min="242" max="242" width="12.85546875" customWidth="1"/>
    <col min="246" max="246" width="25.42578125" customWidth="1"/>
    <col min="485" max="485" width="22.28515625" customWidth="1"/>
    <col min="498" max="498" width="12.85546875" customWidth="1"/>
    <col min="502" max="502" width="25.42578125" customWidth="1"/>
    <col min="741" max="741" width="22.28515625" customWidth="1"/>
    <col min="754" max="754" width="12.85546875" customWidth="1"/>
    <col min="758" max="758" width="25.42578125" customWidth="1"/>
    <col min="997" max="997" width="22.28515625" customWidth="1"/>
    <col min="1010" max="1010" width="12.85546875" customWidth="1"/>
    <col min="1014" max="1014" width="25.42578125" customWidth="1"/>
    <col min="1253" max="1253" width="22.28515625" customWidth="1"/>
    <col min="1266" max="1266" width="12.85546875" customWidth="1"/>
    <col min="1270" max="1270" width="25.42578125" customWidth="1"/>
    <col min="1509" max="1509" width="22.28515625" customWidth="1"/>
    <col min="1522" max="1522" width="12.85546875" customWidth="1"/>
    <col min="1526" max="1526" width="25.42578125" customWidth="1"/>
    <col min="1765" max="1765" width="22.28515625" customWidth="1"/>
    <col min="1778" max="1778" width="12.85546875" customWidth="1"/>
    <col min="1782" max="1782" width="25.42578125" customWidth="1"/>
    <col min="2021" max="2021" width="22.28515625" customWidth="1"/>
    <col min="2034" max="2034" width="12.85546875" customWidth="1"/>
    <col min="2038" max="2038" width="25.42578125" customWidth="1"/>
    <col min="2277" max="2277" width="22.28515625" customWidth="1"/>
    <col min="2290" max="2290" width="12.85546875" customWidth="1"/>
    <col min="2294" max="2294" width="25.42578125" customWidth="1"/>
    <col min="2533" max="2533" width="22.28515625" customWidth="1"/>
    <col min="2546" max="2546" width="12.85546875" customWidth="1"/>
    <col min="2550" max="2550" width="25.42578125" customWidth="1"/>
    <col min="2789" max="2789" width="22.28515625" customWidth="1"/>
    <col min="2802" max="2802" width="12.85546875" customWidth="1"/>
    <col min="2806" max="2806" width="25.42578125" customWidth="1"/>
    <col min="3045" max="3045" width="22.28515625" customWidth="1"/>
    <col min="3058" max="3058" width="12.85546875" customWidth="1"/>
    <col min="3062" max="3062" width="25.42578125" customWidth="1"/>
    <col min="3301" max="3301" width="22.28515625" customWidth="1"/>
    <col min="3314" max="3314" width="12.85546875" customWidth="1"/>
    <col min="3318" max="3318" width="25.42578125" customWidth="1"/>
    <col min="3557" max="3557" width="22.28515625" customWidth="1"/>
    <col min="3570" max="3570" width="12.85546875" customWidth="1"/>
    <col min="3574" max="3574" width="25.42578125" customWidth="1"/>
    <col min="3813" max="3813" width="22.28515625" customWidth="1"/>
    <col min="3826" max="3826" width="12.85546875" customWidth="1"/>
    <col min="3830" max="3830" width="25.42578125" customWidth="1"/>
    <col min="4069" max="4069" width="22.28515625" customWidth="1"/>
    <col min="4082" max="4082" width="12.85546875" customWidth="1"/>
    <col min="4086" max="4086" width="25.42578125" customWidth="1"/>
    <col min="4325" max="4325" width="22.28515625" customWidth="1"/>
    <col min="4338" max="4338" width="12.85546875" customWidth="1"/>
    <col min="4342" max="4342" width="25.42578125" customWidth="1"/>
    <col min="4581" max="4581" width="22.28515625" customWidth="1"/>
    <col min="4594" max="4594" width="12.85546875" customWidth="1"/>
    <col min="4598" max="4598" width="25.42578125" customWidth="1"/>
    <col min="4837" max="4837" width="22.28515625" customWidth="1"/>
    <col min="4850" max="4850" width="12.85546875" customWidth="1"/>
    <col min="4854" max="4854" width="25.42578125" customWidth="1"/>
    <col min="5093" max="5093" width="22.28515625" customWidth="1"/>
    <col min="5106" max="5106" width="12.85546875" customWidth="1"/>
    <col min="5110" max="5110" width="25.42578125" customWidth="1"/>
    <col min="5349" max="5349" width="22.28515625" customWidth="1"/>
    <col min="5362" max="5362" width="12.85546875" customWidth="1"/>
    <col min="5366" max="5366" width="25.42578125" customWidth="1"/>
    <col min="5605" max="5605" width="22.28515625" customWidth="1"/>
    <col min="5618" max="5618" width="12.85546875" customWidth="1"/>
    <col min="5622" max="5622" width="25.42578125" customWidth="1"/>
    <col min="5861" max="5861" width="22.28515625" customWidth="1"/>
    <col min="5874" max="5874" width="12.85546875" customWidth="1"/>
    <col min="5878" max="5878" width="25.42578125" customWidth="1"/>
    <col min="6117" max="6117" width="22.28515625" customWidth="1"/>
    <col min="6130" max="6130" width="12.85546875" customWidth="1"/>
    <col min="6134" max="6134" width="25.42578125" customWidth="1"/>
    <col min="6373" max="6373" width="22.28515625" customWidth="1"/>
    <col min="6386" max="6386" width="12.85546875" customWidth="1"/>
    <col min="6390" max="6390" width="25.42578125" customWidth="1"/>
    <col min="6629" max="6629" width="22.28515625" customWidth="1"/>
    <col min="6642" max="6642" width="12.85546875" customWidth="1"/>
    <col min="6646" max="6646" width="25.42578125" customWidth="1"/>
    <col min="6885" max="6885" width="22.28515625" customWidth="1"/>
    <col min="6898" max="6898" width="12.85546875" customWidth="1"/>
    <col min="6902" max="6902" width="25.42578125" customWidth="1"/>
    <col min="7141" max="7141" width="22.28515625" customWidth="1"/>
    <col min="7154" max="7154" width="12.85546875" customWidth="1"/>
    <col min="7158" max="7158" width="25.42578125" customWidth="1"/>
    <col min="7397" max="7397" width="22.28515625" customWidth="1"/>
    <col min="7410" max="7410" width="12.85546875" customWidth="1"/>
    <col min="7414" max="7414" width="25.42578125" customWidth="1"/>
    <col min="7653" max="7653" width="22.28515625" customWidth="1"/>
    <col min="7666" max="7666" width="12.85546875" customWidth="1"/>
    <col min="7670" max="7670" width="25.42578125" customWidth="1"/>
    <col min="7909" max="7909" width="22.28515625" customWidth="1"/>
    <col min="7922" max="7922" width="12.85546875" customWidth="1"/>
    <col min="7926" max="7926" width="25.42578125" customWidth="1"/>
    <col min="8165" max="8165" width="22.28515625" customWidth="1"/>
    <col min="8178" max="8178" width="12.85546875" customWidth="1"/>
    <col min="8182" max="8182" width="25.42578125" customWidth="1"/>
    <col min="8421" max="8421" width="22.28515625" customWidth="1"/>
    <col min="8434" max="8434" width="12.85546875" customWidth="1"/>
    <col min="8438" max="8438" width="25.42578125" customWidth="1"/>
    <col min="8677" max="8677" width="22.28515625" customWidth="1"/>
    <col min="8690" max="8690" width="12.85546875" customWidth="1"/>
    <col min="8694" max="8694" width="25.42578125" customWidth="1"/>
    <col min="8933" max="8933" width="22.28515625" customWidth="1"/>
    <col min="8946" max="8946" width="12.85546875" customWidth="1"/>
    <col min="8950" max="8950" width="25.42578125" customWidth="1"/>
    <col min="9189" max="9189" width="22.28515625" customWidth="1"/>
    <col min="9202" max="9202" width="12.85546875" customWidth="1"/>
    <col min="9206" max="9206" width="25.42578125" customWidth="1"/>
    <col min="9445" max="9445" width="22.28515625" customWidth="1"/>
    <col min="9458" max="9458" width="12.85546875" customWidth="1"/>
    <col min="9462" max="9462" width="25.42578125" customWidth="1"/>
    <col min="9701" max="9701" width="22.28515625" customWidth="1"/>
    <col min="9714" max="9714" width="12.85546875" customWidth="1"/>
    <col min="9718" max="9718" width="25.42578125" customWidth="1"/>
    <col min="9957" max="9957" width="22.28515625" customWidth="1"/>
    <col min="9970" max="9970" width="12.85546875" customWidth="1"/>
    <col min="9974" max="9974" width="25.42578125" customWidth="1"/>
    <col min="10213" max="10213" width="22.28515625" customWidth="1"/>
    <col min="10226" max="10226" width="12.85546875" customWidth="1"/>
    <col min="10230" max="10230" width="25.42578125" customWidth="1"/>
    <col min="10469" max="10469" width="22.28515625" customWidth="1"/>
    <col min="10482" max="10482" width="12.85546875" customWidth="1"/>
    <col min="10486" max="10486" width="25.42578125" customWidth="1"/>
    <col min="10725" max="10725" width="22.28515625" customWidth="1"/>
    <col min="10738" max="10738" width="12.85546875" customWidth="1"/>
    <col min="10742" max="10742" width="25.42578125" customWidth="1"/>
    <col min="10981" max="10981" width="22.28515625" customWidth="1"/>
    <col min="10994" max="10994" width="12.85546875" customWidth="1"/>
    <col min="10998" max="10998" width="25.42578125" customWidth="1"/>
    <col min="11237" max="11237" width="22.28515625" customWidth="1"/>
    <col min="11250" max="11250" width="12.85546875" customWidth="1"/>
    <col min="11254" max="11254" width="25.42578125" customWidth="1"/>
    <col min="11493" max="11493" width="22.28515625" customWidth="1"/>
    <col min="11506" max="11506" width="12.85546875" customWidth="1"/>
    <col min="11510" max="11510" width="25.42578125" customWidth="1"/>
    <col min="11749" max="11749" width="22.28515625" customWidth="1"/>
    <col min="11762" max="11762" width="12.85546875" customWidth="1"/>
    <col min="11766" max="11766" width="25.42578125" customWidth="1"/>
    <col min="12005" max="12005" width="22.28515625" customWidth="1"/>
    <col min="12018" max="12018" width="12.85546875" customWidth="1"/>
    <col min="12022" max="12022" width="25.42578125" customWidth="1"/>
    <col min="12261" max="12261" width="22.28515625" customWidth="1"/>
    <col min="12274" max="12274" width="12.85546875" customWidth="1"/>
    <col min="12278" max="12278" width="25.42578125" customWidth="1"/>
    <col min="12517" max="12517" width="22.28515625" customWidth="1"/>
    <col min="12530" max="12530" width="12.85546875" customWidth="1"/>
    <col min="12534" max="12534" width="25.42578125" customWidth="1"/>
    <col min="12773" max="12773" width="22.28515625" customWidth="1"/>
    <col min="12786" max="12786" width="12.85546875" customWidth="1"/>
    <col min="12790" max="12790" width="25.42578125" customWidth="1"/>
    <col min="13029" max="13029" width="22.28515625" customWidth="1"/>
    <col min="13042" max="13042" width="12.85546875" customWidth="1"/>
    <col min="13046" max="13046" width="25.42578125" customWidth="1"/>
    <col min="13285" max="13285" width="22.28515625" customWidth="1"/>
    <col min="13298" max="13298" width="12.85546875" customWidth="1"/>
    <col min="13302" max="13302" width="25.42578125" customWidth="1"/>
    <col min="13541" max="13541" width="22.28515625" customWidth="1"/>
    <col min="13554" max="13554" width="12.85546875" customWidth="1"/>
    <col min="13558" max="13558" width="25.42578125" customWidth="1"/>
    <col min="13797" max="13797" width="22.28515625" customWidth="1"/>
    <col min="13810" max="13810" width="12.85546875" customWidth="1"/>
    <col min="13814" max="13814" width="25.42578125" customWidth="1"/>
    <col min="14053" max="14053" width="22.28515625" customWidth="1"/>
    <col min="14066" max="14066" width="12.85546875" customWidth="1"/>
    <col min="14070" max="14070" width="25.42578125" customWidth="1"/>
    <col min="14309" max="14309" width="22.28515625" customWidth="1"/>
    <col min="14322" max="14322" width="12.85546875" customWidth="1"/>
    <col min="14326" max="14326" width="25.42578125" customWidth="1"/>
    <col min="14565" max="14565" width="22.28515625" customWidth="1"/>
    <col min="14578" max="14578" width="12.85546875" customWidth="1"/>
    <col min="14582" max="14582" width="25.42578125" customWidth="1"/>
    <col min="14821" max="14821" width="22.28515625" customWidth="1"/>
    <col min="14834" max="14834" width="12.85546875" customWidth="1"/>
    <col min="14838" max="14838" width="25.42578125" customWidth="1"/>
    <col min="15077" max="15077" width="22.28515625" customWidth="1"/>
    <col min="15090" max="15090" width="12.85546875" customWidth="1"/>
    <col min="15094" max="15094" width="25.42578125" customWidth="1"/>
    <col min="15333" max="15333" width="22.28515625" customWidth="1"/>
    <col min="15346" max="15346" width="12.85546875" customWidth="1"/>
    <col min="15350" max="15350" width="25.42578125" customWidth="1"/>
    <col min="15589" max="15589" width="22.28515625" customWidth="1"/>
    <col min="15602" max="15602" width="12.85546875" customWidth="1"/>
    <col min="15606" max="15606" width="25.42578125" customWidth="1"/>
    <col min="15845" max="15845" width="22.28515625" customWidth="1"/>
    <col min="15858" max="15858" width="12.85546875" customWidth="1"/>
    <col min="15862" max="15862" width="25.42578125" customWidth="1"/>
    <col min="16101" max="16101" width="22.28515625" customWidth="1"/>
    <col min="16114" max="16114" width="12.85546875" customWidth="1"/>
    <col min="16118" max="16118" width="25.42578125" customWidth="1"/>
  </cols>
  <sheetData>
    <row r="1" spans="1:47" ht="51" customHeight="1" x14ac:dyDescent="0.25">
      <c r="A1" s="1"/>
      <c r="B1" s="2"/>
      <c r="C1" s="3" t="s">
        <v>0</v>
      </c>
      <c r="D1" s="3"/>
      <c r="E1" s="2"/>
      <c r="F1" s="4"/>
      <c r="G1" s="5" t="s">
        <v>1</v>
      </c>
      <c r="H1" s="6" t="s">
        <v>2</v>
      </c>
      <c r="I1" s="5" t="s">
        <v>3</v>
      </c>
      <c r="J1" s="7" t="s">
        <v>4</v>
      </c>
      <c r="K1" s="5" t="s">
        <v>5</v>
      </c>
      <c r="L1" s="6" t="s">
        <v>6</v>
      </c>
      <c r="M1" s="6" t="s">
        <v>7</v>
      </c>
      <c r="N1" s="8" t="s">
        <v>8</v>
      </c>
      <c r="O1" s="8" t="s">
        <v>9</v>
      </c>
      <c r="P1" s="8" t="s">
        <v>10</v>
      </c>
      <c r="Q1" s="8" t="s">
        <v>11</v>
      </c>
      <c r="R1" s="5" t="s">
        <v>12</v>
      </c>
      <c r="S1" s="5" t="s">
        <v>13</v>
      </c>
      <c r="T1" s="5" t="s">
        <v>14</v>
      </c>
      <c r="U1" s="5" t="s">
        <v>15</v>
      </c>
      <c r="V1" s="7" t="s">
        <v>16</v>
      </c>
      <c r="W1" s="7" t="s">
        <v>17</v>
      </c>
      <c r="X1" s="7" t="s">
        <v>18</v>
      </c>
      <c r="Y1" s="5" t="s">
        <v>19</v>
      </c>
      <c r="Z1" s="5" t="s">
        <v>20</v>
      </c>
      <c r="AA1" s="5" t="s">
        <v>21</v>
      </c>
      <c r="AB1" s="5" t="s">
        <v>22</v>
      </c>
      <c r="AC1" s="5" t="s">
        <v>23</v>
      </c>
      <c r="AD1" s="6" t="s">
        <v>24</v>
      </c>
      <c r="AE1" s="6" t="s">
        <v>25</v>
      </c>
      <c r="AF1" s="5" t="s">
        <v>26</v>
      </c>
      <c r="AG1" s="7" t="s">
        <v>27</v>
      </c>
      <c r="AH1" s="7" t="s">
        <v>28</v>
      </c>
      <c r="AI1" s="7" t="s">
        <v>29</v>
      </c>
      <c r="AJ1" s="7" t="s">
        <v>30</v>
      </c>
      <c r="AK1" s="5" t="s">
        <v>31</v>
      </c>
      <c r="AL1" s="6" t="s">
        <v>32</v>
      </c>
      <c r="AM1" s="6" t="s">
        <v>33</v>
      </c>
      <c r="AN1" s="6" t="s">
        <v>34</v>
      </c>
      <c r="AO1" s="5" t="s">
        <v>35</v>
      </c>
      <c r="AP1" s="5" t="s">
        <v>36</v>
      </c>
      <c r="AQ1" s="9" t="s">
        <v>37</v>
      </c>
    </row>
    <row r="2" spans="1:47" ht="64.5" customHeight="1" thickBot="1" x14ac:dyDescent="0.3">
      <c r="A2" s="11" t="s">
        <v>38</v>
      </c>
      <c r="B2" s="12" t="s">
        <v>39</v>
      </c>
      <c r="C2" s="13" t="s">
        <v>40</v>
      </c>
      <c r="D2" s="14" t="s">
        <v>41</v>
      </c>
      <c r="E2" s="15" t="s">
        <v>42</v>
      </c>
      <c r="F2" s="16" t="s">
        <v>43</v>
      </c>
      <c r="G2" s="17" t="s">
        <v>44</v>
      </c>
      <c r="H2" s="17" t="s">
        <v>45</v>
      </c>
      <c r="I2" s="17">
        <v>200103</v>
      </c>
      <c r="J2" s="12">
        <v>200105</v>
      </c>
      <c r="K2" s="17">
        <v>200108</v>
      </c>
      <c r="L2" s="17">
        <v>200110</v>
      </c>
      <c r="M2" s="17">
        <v>200111</v>
      </c>
      <c r="N2" s="12" t="s">
        <v>46</v>
      </c>
      <c r="O2" s="12" t="s">
        <v>47</v>
      </c>
      <c r="P2" s="12">
        <v>200115</v>
      </c>
      <c r="Q2" s="12" t="s">
        <v>48</v>
      </c>
      <c r="R2" s="17" t="s">
        <v>49</v>
      </c>
      <c r="S2" s="17" t="s">
        <v>50</v>
      </c>
      <c r="T2" s="17" t="s">
        <v>51</v>
      </c>
      <c r="U2" s="17" t="s">
        <v>52</v>
      </c>
      <c r="V2" s="12" t="s">
        <v>53</v>
      </c>
      <c r="W2" s="12" t="s">
        <v>54</v>
      </c>
      <c r="X2" s="12" t="s">
        <v>55</v>
      </c>
      <c r="Y2" s="17" t="s">
        <v>56</v>
      </c>
      <c r="Z2" s="17">
        <v>200134</v>
      </c>
      <c r="AA2" s="17" t="s">
        <v>57</v>
      </c>
      <c r="AB2" s="17" t="s">
        <v>58</v>
      </c>
      <c r="AC2" s="17">
        <v>200138</v>
      </c>
      <c r="AD2" s="17" t="s">
        <v>59</v>
      </c>
      <c r="AE2" s="17" t="s">
        <v>60</v>
      </c>
      <c r="AF2" s="17" t="s">
        <v>61</v>
      </c>
      <c r="AG2" s="12" t="s">
        <v>62</v>
      </c>
      <c r="AH2" s="12" t="s">
        <v>63</v>
      </c>
      <c r="AI2" s="12" t="s">
        <v>64</v>
      </c>
      <c r="AJ2" s="12" t="s">
        <v>65</v>
      </c>
      <c r="AK2" s="17">
        <v>20014001</v>
      </c>
      <c r="AL2" s="17">
        <v>20014002</v>
      </c>
      <c r="AM2" s="17">
        <v>20014003</v>
      </c>
      <c r="AN2" s="17">
        <v>20014004</v>
      </c>
      <c r="AO2" s="17">
        <v>20014005</v>
      </c>
      <c r="AP2" s="17">
        <v>20014006</v>
      </c>
      <c r="AQ2" s="18">
        <v>20014007</v>
      </c>
      <c r="AS2" s="19" t="s">
        <v>66</v>
      </c>
      <c r="AT2" s="20"/>
      <c r="AU2" s="20"/>
    </row>
    <row r="3" spans="1:47" ht="16.5" thickBot="1" x14ac:dyDescent="0.3">
      <c r="A3" s="28">
        <v>2</v>
      </c>
      <c r="B3" s="29" t="s">
        <v>67</v>
      </c>
      <c r="C3" s="30">
        <f>SUM(G3:I3,K3:M3,R3:U3,Y3:AF3,AK3:AQ3)*1000</f>
        <v>313514.11999999994</v>
      </c>
      <c r="D3" s="30">
        <f>SUM(G3:AQ3)*1000</f>
        <v>522084.12</v>
      </c>
      <c r="E3" s="31">
        <f>C3/D3</f>
        <v>0.60050499141785796</v>
      </c>
      <c r="F3" s="85">
        <f>IF(AND(AS3&gt;0,AS3&lt;10),33,IF(AND(AS3&gt;10.01,AS3&lt;20),30,IF(AND(AS3&gt;20.01,AS3&lt;30),27,IF(AND(AS3&gt;30.01,AS3&lt;40),22,IF(AND(AS3&gt;40.01,AS3&lt;50),18,IF(AND(AS3&gt;50.01,AS3&lt;60),15,IF(AND(AS3&gt;60.01),11,11)))))))</f>
        <v>11</v>
      </c>
      <c r="G3" s="82">
        <f>SUM([1]Poklady!AR5:BE5)</f>
        <v>20.49</v>
      </c>
      <c r="H3" s="82">
        <f>SUM([1]Poklady!BF5:BG5)</f>
        <v>21.62</v>
      </c>
      <c r="I3" s="82">
        <f>SUM([1]Poklady!BH5)</f>
        <v>1.1240000000000001</v>
      </c>
      <c r="J3" s="83">
        <f>SUM([1]Poklady!BI5)</f>
        <v>0.04</v>
      </c>
      <c r="K3" s="83">
        <f>0</f>
        <v>0</v>
      </c>
      <c r="L3" s="83">
        <f>SUM([1]Poklady!BW5:BX5)</f>
        <v>3.94</v>
      </c>
      <c r="M3" s="83">
        <f>SUM([1]Poklady!BY5:BZ5)</f>
        <v>0</v>
      </c>
      <c r="N3" s="82">
        <f>SUM([1]Poklady!CA5)</f>
        <v>0.12000000000000001</v>
      </c>
      <c r="O3" s="82">
        <f>[1]Poklady!CB5</f>
        <v>0</v>
      </c>
      <c r="P3" s="82">
        <f>SUM([1]Poklady!CC5)</f>
        <v>0</v>
      </c>
      <c r="Q3" s="82">
        <f>[1]Poklady!CD5</f>
        <v>0.09</v>
      </c>
      <c r="R3" s="82">
        <f>SUM([1]Poklady!CE5:CH5)</f>
        <v>0</v>
      </c>
      <c r="S3" s="82">
        <f>SUM([1]Poklady!CI5:CM5)</f>
        <v>0.7</v>
      </c>
      <c r="T3" s="82">
        <f>SUM([1]Poklady!CN5:CW5)</f>
        <v>0.05</v>
      </c>
      <c r="U3" s="82">
        <f>SUM([1]Poklady!CX5:CY5)</f>
        <v>0.02</v>
      </c>
      <c r="V3" s="82">
        <f>[1]Poklady!CZ5</f>
        <v>0.4</v>
      </c>
      <c r="W3" s="82">
        <f>[1]Poklady!DA5</f>
        <v>0.73</v>
      </c>
      <c r="X3" s="82">
        <f>[1]Poklady!DB5</f>
        <v>0</v>
      </c>
      <c r="Y3" s="82">
        <f>SUM([1]Poklady!DC5:DP5)</f>
        <v>0</v>
      </c>
      <c r="Z3" s="82">
        <f>SUM([1]Poklady!DQ5:DT5)</f>
        <v>0</v>
      </c>
      <c r="AA3" s="82">
        <f>SUM([1]Poklady!DU5:EA5)</f>
        <v>0.56499999999999995</v>
      </c>
      <c r="AB3" s="82">
        <f>SUM([1]Poklady!EB5:EJ5)</f>
        <v>1.125</v>
      </c>
      <c r="AC3" s="82">
        <f>SUM([1]Poklady!EK5:EM5)</f>
        <v>4.5200000000000005</v>
      </c>
      <c r="AD3" s="83">
        <f>SUM([1]Poklady!EN5:EP5)</f>
        <v>28.349</v>
      </c>
      <c r="AE3" s="83">
        <f>SUM([1]Poklady!EQ5:FH5)</f>
        <v>11.827</v>
      </c>
      <c r="AF3" s="82">
        <f>SUM([1]Poklady!FI5:FO5)</f>
        <v>201.02999999999997</v>
      </c>
      <c r="AG3" s="82">
        <f>SUM([1]Poklady!FP5)</f>
        <v>0</v>
      </c>
      <c r="AH3" s="82">
        <f>SUM([1]Poklady!FQ5:FS5)</f>
        <v>156.81000000000003</v>
      </c>
      <c r="AI3" s="82">
        <f>SUM([1]Poklady!FT5:FX5)</f>
        <v>35.47</v>
      </c>
      <c r="AJ3" s="82">
        <f>SUM([1]Poklady!FY5:GB5)</f>
        <v>14.91</v>
      </c>
      <c r="AK3" s="82">
        <f>SUM([1]Poklady!GC5:HO5)</f>
        <v>0.33106000000000002</v>
      </c>
      <c r="AL3" s="82">
        <f>SUM([1]Poklady!HP5:IX5)</f>
        <v>0.69131999999999993</v>
      </c>
      <c r="AM3" s="82">
        <f>SUM([1]Poklady!IY5:JC5)</f>
        <v>0</v>
      </c>
      <c r="AN3" s="82">
        <f>SUM([1]Poklady!JD5:JG5)</f>
        <v>0</v>
      </c>
      <c r="AO3" s="82">
        <f>SUM([1]Poklady!JH5:KT5)</f>
        <v>17.131740000000001</v>
      </c>
      <c r="AP3" s="82">
        <f>SUM([1]Poklady!KU5)</f>
        <v>0</v>
      </c>
      <c r="AQ3" s="84">
        <f>SUM([1]Poklady!KV5:LI5)</f>
        <v>0</v>
      </c>
      <c r="AS3" s="23">
        <f>(C3/D3)*100</f>
        <v>60.050499141785792</v>
      </c>
    </row>
    <row r="4" spans="1:47" x14ac:dyDescent="0.25">
      <c r="C4" s="22"/>
      <c r="D4" s="22"/>
    </row>
    <row r="5" spans="1:47" ht="16.5" thickBot="1" x14ac:dyDescent="0.3">
      <c r="G5" s="32"/>
    </row>
    <row r="6" spans="1:47" ht="15" customHeight="1" x14ac:dyDescent="0.25">
      <c r="B6" s="33" t="s">
        <v>68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5"/>
      <c r="O6" s="36"/>
      <c r="P6" s="36"/>
      <c r="Q6" s="36"/>
      <c r="R6" s="36"/>
    </row>
    <row r="7" spans="1:47" ht="15" customHeight="1" thickBot="1" x14ac:dyDescent="0.3"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9"/>
      <c r="O7" s="36"/>
      <c r="P7" s="36"/>
      <c r="Q7" s="36"/>
      <c r="R7" s="36"/>
    </row>
    <row r="8" spans="1:47" x14ac:dyDescent="0.25">
      <c r="B8" s="21"/>
      <c r="E8" s="40"/>
      <c r="F8" s="40"/>
      <c r="G8" s="40"/>
      <c r="H8" s="40"/>
      <c r="I8" s="40"/>
      <c r="J8" s="40"/>
      <c r="K8" s="40"/>
      <c r="L8" s="40"/>
      <c r="M8" s="40"/>
      <c r="N8" s="41"/>
    </row>
    <row r="9" spans="1:47" x14ac:dyDescent="0.25">
      <c r="B9" s="21"/>
      <c r="N9" s="24"/>
    </row>
    <row r="10" spans="1:47" x14ac:dyDescent="0.25">
      <c r="B10" s="21"/>
      <c r="N10" s="24"/>
    </row>
    <row r="11" spans="1:47" ht="15.75" thickBot="1" x14ac:dyDescent="0.3">
      <c r="B11" s="21"/>
      <c r="N11" s="24"/>
    </row>
    <row r="12" spans="1:47" ht="28.5" customHeight="1" thickBot="1" x14ac:dyDescent="0.35">
      <c r="B12" s="42" t="s">
        <v>69</v>
      </c>
      <c r="C12" s="43" t="s">
        <v>67</v>
      </c>
      <c r="D12" s="43"/>
      <c r="E12" s="43"/>
      <c r="F12" s="44"/>
      <c r="G12" s="44"/>
      <c r="H12" s="44"/>
      <c r="I12" s="44"/>
      <c r="J12" s="44"/>
      <c r="K12" s="44"/>
      <c r="L12" s="44"/>
      <c r="M12" s="44"/>
      <c r="N12" s="45"/>
      <c r="O12" s="46"/>
    </row>
    <row r="13" spans="1:47" ht="15.75" thickBot="1" x14ac:dyDescent="0.3">
      <c r="B13" s="47" t="s">
        <v>70</v>
      </c>
      <c r="C13" s="48" t="s">
        <v>71</v>
      </c>
      <c r="D13" s="48"/>
      <c r="E13" s="48"/>
      <c r="F13" s="48"/>
      <c r="G13" s="40"/>
      <c r="H13" s="49">
        <f>VLOOKUP(C12,$B$3:$AO$3,2,0)</f>
        <v>313514.11999999994</v>
      </c>
      <c r="I13" s="50"/>
      <c r="J13" s="51"/>
      <c r="K13" s="52"/>
      <c r="L13" s="52"/>
      <c r="N13" s="24"/>
    </row>
    <row r="14" spans="1:47" ht="16.5" thickBot="1" x14ac:dyDescent="0.3">
      <c r="B14" s="47" t="s">
        <v>72</v>
      </c>
      <c r="C14" s="48" t="s">
        <v>73</v>
      </c>
      <c r="D14" s="48"/>
      <c r="E14" s="48"/>
      <c r="F14" s="48"/>
      <c r="G14" s="40"/>
      <c r="H14" s="49">
        <f>VLOOKUP(C12,$B$3:$AO$3,3,0)</f>
        <v>522084.12</v>
      </c>
      <c r="I14" s="50"/>
      <c r="J14" s="51"/>
      <c r="K14" s="52"/>
      <c r="L14" s="52"/>
      <c r="N14" s="24"/>
      <c r="S14" s="32"/>
    </row>
    <row r="15" spans="1:47" ht="29.25" customHeight="1" thickBot="1" x14ac:dyDescent="0.3">
      <c r="B15" s="53" t="s">
        <v>74</v>
      </c>
      <c r="C15" s="12"/>
      <c r="D15" s="12" t="s">
        <v>75</v>
      </c>
      <c r="E15" s="12"/>
      <c r="F15" s="12"/>
      <c r="G15" s="12"/>
      <c r="H15" s="54">
        <f>H13/H14</f>
        <v>0.60050499141785796</v>
      </c>
      <c r="I15" s="55"/>
      <c r="J15" s="56"/>
      <c r="K15" s="57"/>
      <c r="L15" s="57"/>
      <c r="M15" s="12"/>
      <c r="N15" s="27"/>
    </row>
    <row r="16" spans="1:47" x14ac:dyDescent="0.25">
      <c r="B16" s="21"/>
      <c r="L16" s="24"/>
    </row>
    <row r="17" spans="2:15" ht="15.75" thickBot="1" x14ac:dyDescent="0.3">
      <c r="B17" s="21"/>
      <c r="L17" s="24"/>
    </row>
    <row r="18" spans="2:15" ht="18.75" x14ac:dyDescent="0.25">
      <c r="B18" s="58" t="s">
        <v>76</v>
      </c>
      <c r="C18" s="59" t="s">
        <v>77</v>
      </c>
      <c r="D18" s="60"/>
      <c r="E18" s="60"/>
      <c r="F18" s="60"/>
      <c r="G18" s="60"/>
      <c r="H18" s="60"/>
      <c r="I18" s="60"/>
      <c r="J18" s="60"/>
      <c r="K18" s="60"/>
      <c r="L18" s="61"/>
      <c r="M18" s="62"/>
      <c r="N18" s="62"/>
      <c r="O18" s="62"/>
    </row>
    <row r="19" spans="2:15" ht="32.25" customHeight="1" x14ac:dyDescent="0.25">
      <c r="B19" s="63"/>
      <c r="C19" s="64" t="s">
        <v>78</v>
      </c>
      <c r="D19" s="65"/>
      <c r="E19" s="65"/>
      <c r="F19" s="66">
        <v>2019</v>
      </c>
      <c r="G19" s="66"/>
      <c r="H19" s="67">
        <v>2020</v>
      </c>
      <c r="I19" s="68"/>
      <c r="J19" s="69"/>
      <c r="K19" s="70" t="s">
        <v>79</v>
      </c>
      <c r="L19" s="71"/>
    </row>
    <row r="20" spans="2:15" ht="15" customHeight="1" x14ac:dyDescent="0.25">
      <c r="B20" s="63">
        <v>1</v>
      </c>
      <c r="C20" s="72" t="s">
        <v>80</v>
      </c>
      <c r="D20" s="73"/>
      <c r="E20" s="73"/>
      <c r="F20" s="73">
        <v>17</v>
      </c>
      <c r="G20" s="73"/>
      <c r="H20" s="74">
        <v>26</v>
      </c>
      <c r="I20" s="75"/>
      <c r="J20" s="76"/>
      <c r="K20" s="77">
        <v>33</v>
      </c>
      <c r="L20" s="78"/>
    </row>
    <row r="21" spans="2:15" ht="15" customHeight="1" x14ac:dyDescent="0.25">
      <c r="B21" s="63">
        <v>2</v>
      </c>
      <c r="C21" s="72" t="s">
        <v>81</v>
      </c>
      <c r="D21" s="73"/>
      <c r="E21" s="73"/>
      <c r="F21" s="73">
        <v>12</v>
      </c>
      <c r="G21" s="73"/>
      <c r="H21" s="74">
        <v>24</v>
      </c>
      <c r="I21" s="75"/>
      <c r="J21" s="76"/>
      <c r="K21" s="77">
        <v>30</v>
      </c>
      <c r="L21" s="78"/>
    </row>
    <row r="22" spans="2:15" ht="15" customHeight="1" x14ac:dyDescent="0.25">
      <c r="B22" s="63">
        <v>3</v>
      </c>
      <c r="C22" s="72" t="s">
        <v>82</v>
      </c>
      <c r="D22" s="73"/>
      <c r="E22" s="73"/>
      <c r="F22" s="73">
        <v>10</v>
      </c>
      <c r="G22" s="73"/>
      <c r="H22" s="74">
        <v>22</v>
      </c>
      <c r="I22" s="75"/>
      <c r="J22" s="76"/>
      <c r="K22" s="77">
        <v>27</v>
      </c>
      <c r="L22" s="78"/>
    </row>
    <row r="23" spans="2:15" ht="15" customHeight="1" x14ac:dyDescent="0.25">
      <c r="B23" s="63">
        <v>4</v>
      </c>
      <c r="C23" s="72" t="s">
        <v>83</v>
      </c>
      <c r="D23" s="73"/>
      <c r="E23" s="73"/>
      <c r="F23" s="73">
        <v>8</v>
      </c>
      <c r="G23" s="73"/>
      <c r="H23" s="74">
        <v>13</v>
      </c>
      <c r="I23" s="75"/>
      <c r="J23" s="76"/>
      <c r="K23" s="77">
        <v>22</v>
      </c>
      <c r="L23" s="78"/>
    </row>
    <row r="24" spans="2:15" ht="15" customHeight="1" x14ac:dyDescent="0.25">
      <c r="B24" s="63">
        <v>5</v>
      </c>
      <c r="C24" s="72" t="s">
        <v>84</v>
      </c>
      <c r="D24" s="73"/>
      <c r="E24" s="73"/>
      <c r="F24" s="73">
        <v>7</v>
      </c>
      <c r="G24" s="73"/>
      <c r="H24" s="74">
        <v>12</v>
      </c>
      <c r="I24" s="75"/>
      <c r="J24" s="76"/>
      <c r="K24" s="77">
        <v>18</v>
      </c>
      <c r="L24" s="78"/>
    </row>
    <row r="25" spans="2:15" ht="15" customHeight="1" x14ac:dyDescent="0.25">
      <c r="B25" s="63">
        <v>6</v>
      </c>
      <c r="C25" s="72" t="s">
        <v>85</v>
      </c>
      <c r="D25" s="73"/>
      <c r="E25" s="73"/>
      <c r="F25" s="73">
        <v>7</v>
      </c>
      <c r="G25" s="73"/>
      <c r="H25" s="74">
        <v>11</v>
      </c>
      <c r="I25" s="75"/>
      <c r="J25" s="76"/>
      <c r="K25" s="77">
        <v>15</v>
      </c>
      <c r="L25" s="78"/>
    </row>
    <row r="26" spans="2:15" ht="15" customHeight="1" x14ac:dyDescent="0.25">
      <c r="B26" s="63">
        <v>7</v>
      </c>
      <c r="C26" s="72" t="s">
        <v>86</v>
      </c>
      <c r="D26" s="73"/>
      <c r="E26" s="73"/>
      <c r="F26" s="73">
        <v>7</v>
      </c>
      <c r="G26" s="73"/>
      <c r="H26" s="74">
        <v>8</v>
      </c>
      <c r="I26" s="75"/>
      <c r="J26" s="76"/>
      <c r="K26" s="77">
        <v>11</v>
      </c>
      <c r="L26" s="78"/>
    </row>
    <row r="27" spans="2:15" x14ac:dyDescent="0.25">
      <c r="B27" s="21"/>
      <c r="C27" s="21"/>
      <c r="F27" s="79" t="s">
        <v>87</v>
      </c>
      <c r="G27" s="80"/>
      <c r="H27" s="80"/>
      <c r="I27" s="80"/>
      <c r="J27" s="80"/>
      <c r="K27" s="80"/>
      <c r="L27" s="81"/>
    </row>
    <row r="28" spans="2:15" ht="15.75" thickBot="1" x14ac:dyDescent="0.3">
      <c r="B28" s="25"/>
      <c r="C28" s="25"/>
      <c r="D28" s="26"/>
      <c r="E28" s="26"/>
      <c r="F28" s="26"/>
      <c r="G28" s="26"/>
      <c r="H28" s="26"/>
      <c r="I28" s="26"/>
      <c r="J28" s="26"/>
      <c r="K28" s="26"/>
      <c r="L28" s="27"/>
    </row>
  </sheetData>
  <mergeCells count="41">
    <mergeCell ref="F27:L27"/>
    <mergeCell ref="C25:E25"/>
    <mergeCell ref="F25:G25"/>
    <mergeCell ref="H25:J25"/>
    <mergeCell ref="K25:L25"/>
    <mergeCell ref="C26:E26"/>
    <mergeCell ref="F26:G26"/>
    <mergeCell ref="H26:J26"/>
    <mergeCell ref="K26:L26"/>
    <mergeCell ref="C23:E23"/>
    <mergeCell ref="F23:G23"/>
    <mergeCell ref="H23:J23"/>
    <mergeCell ref="K23:L23"/>
    <mergeCell ref="C24:E24"/>
    <mergeCell ref="F24:G24"/>
    <mergeCell ref="H24:J24"/>
    <mergeCell ref="K24:L24"/>
    <mergeCell ref="C21:E21"/>
    <mergeCell ref="F21:G21"/>
    <mergeCell ref="H21:J21"/>
    <mergeCell ref="K21:L21"/>
    <mergeCell ref="C22:E22"/>
    <mergeCell ref="F22:G22"/>
    <mergeCell ref="H22:J22"/>
    <mergeCell ref="K22:L22"/>
    <mergeCell ref="H15:J15"/>
    <mergeCell ref="C19:E19"/>
    <mergeCell ref="F19:G19"/>
    <mergeCell ref="H19:J19"/>
    <mergeCell ref="K19:L19"/>
    <mergeCell ref="C20:E20"/>
    <mergeCell ref="F20:G20"/>
    <mergeCell ref="H20:J20"/>
    <mergeCell ref="K20:L20"/>
    <mergeCell ref="C1:D1"/>
    <mergeCell ref="B6:N7"/>
    <mergeCell ref="C12:E12"/>
    <mergeCell ref="C13:F13"/>
    <mergeCell ref="H13:J13"/>
    <mergeCell ref="C14:F14"/>
    <mergeCell ref="H14:J14"/>
  </mergeCells>
  <conditionalFormatting sqref="F20:G20">
    <cfRule type="cellIs" dxfId="0" priority="1" operator="between">
      <formula>0</formula>
      <formula>10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Hlinka</dc:creator>
  <cp:lastModifiedBy>Peter Hlinka</cp:lastModifiedBy>
  <dcterms:created xsi:type="dcterms:W3CDTF">2023-02-22T09:14:15Z</dcterms:created>
  <dcterms:modified xsi:type="dcterms:W3CDTF">2023-02-22T09:16:57Z</dcterms:modified>
</cp:coreProperties>
</file>